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68" windowWidth="8388" windowHeight="3396"/>
  </bookViews>
  <sheets>
    <sheet name="Pre 1" sheetId="1" r:id="rId1"/>
    <sheet name="Pre 2" sheetId="2" r:id="rId2"/>
    <sheet name="Pre 3" sheetId="3" r:id="rId3"/>
    <sheet name="Pre 4" sheetId="4" r:id="rId4"/>
    <sheet name="Pre 5" sheetId="5" r:id="rId5"/>
  </sheets>
  <calcPr calcId="145621"/>
</workbook>
</file>

<file path=xl/calcChain.xml><?xml version="1.0" encoding="utf-8"?>
<calcChain xmlns="http://schemas.openxmlformats.org/spreadsheetml/2006/main">
  <c r="E41" i="2" l="1"/>
  <c r="E40" i="2"/>
  <c r="G40" i="2" s="1"/>
  <c r="E37" i="2"/>
  <c r="E36" i="2"/>
  <c r="E34" i="2"/>
  <c r="E33" i="2"/>
  <c r="G36" i="2"/>
  <c r="G33" i="2" l="1"/>
  <c r="K11" i="1" l="1"/>
  <c r="BW28" i="2"/>
  <c r="BW27" i="2"/>
  <c r="BW29" i="2"/>
  <c r="BW26" i="2"/>
  <c r="BW28" i="1" l="1"/>
  <c r="BW29" i="1"/>
  <c r="BW27" i="1"/>
  <c r="BW26" i="1"/>
  <c r="BW30" i="2" l="1"/>
  <c r="BW32" i="2" s="1"/>
  <c r="BW30" i="1" l="1"/>
  <c r="BW32" i="1" s="1"/>
  <c r="G4" i="3" l="1"/>
  <c r="C6" i="4"/>
  <c r="C7" i="4" l="1"/>
  <c r="C9" i="4"/>
  <c r="E5" i="3"/>
  <c r="C13" i="5"/>
  <c r="C8" i="4"/>
  <c r="C10" i="4"/>
  <c r="E4" i="3"/>
  <c r="B11" i="3" s="1"/>
  <c r="C8" i="2" l="1"/>
</calcChain>
</file>

<file path=xl/comments1.xml><?xml version="1.0" encoding="utf-8"?>
<comments xmlns="http://schemas.openxmlformats.org/spreadsheetml/2006/main">
  <authors>
    <author>CESAR CASTELLS</author>
  </authors>
  <commentList>
    <comment ref="D19" authorId="0">
      <text>
        <r>
          <rPr>
            <b/>
            <sz val="9"/>
            <color indexed="81"/>
            <rFont val="Tahoma"/>
            <family val="2"/>
          </rPr>
          <t>CESAR CASTELLS:</t>
        </r>
        <r>
          <rPr>
            <sz val="9"/>
            <color indexed="81"/>
            <rFont val="Tahoma"/>
            <family val="2"/>
          </rPr>
          <t xml:space="preserve">
Estructura financiera 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CESAR CASTELLS:</t>
        </r>
        <r>
          <rPr>
            <sz val="9"/>
            <color indexed="81"/>
            <rFont val="Tahoma"/>
            <family val="2"/>
          </rPr>
          <t xml:space="preserve">
No ajustar el escudo fiscal</t>
        </r>
      </text>
    </comment>
  </commentList>
</comments>
</file>

<file path=xl/sharedStrings.xml><?xml version="1.0" encoding="utf-8"?>
<sst xmlns="http://schemas.openxmlformats.org/spreadsheetml/2006/main" count="176" uniqueCount="148">
  <si>
    <t xml:space="preserve">Examen Final </t>
  </si>
  <si>
    <t>Escuela Politécnica Nacional</t>
  </si>
  <si>
    <t>Facultad de Ciencias Administrativas</t>
  </si>
  <si>
    <t>Maestría en Gerencia Empresarial</t>
  </si>
  <si>
    <t>Profesor: Ms. C. César Castells del Rio</t>
  </si>
  <si>
    <t xml:space="preserve">Apellidos: </t>
  </si>
  <si>
    <t>Nombres:</t>
  </si>
  <si>
    <t>Cédula:</t>
  </si>
  <si>
    <t>Pregunta No. 1</t>
  </si>
  <si>
    <t>Política de inversión</t>
  </si>
  <si>
    <t>Costo de capital promedio ponderado (WACC)</t>
  </si>
  <si>
    <t>Valor Actual Neto (VAN)</t>
  </si>
  <si>
    <t>Tasa Interna de Retorno (TIR)</t>
  </si>
  <si>
    <t>Decisiones relacionadas con la inversión en activo reales, la inversión en activos financieros y las inversiones de excedentes de efectivo
financieros y las inversiones excedente de efectivo</t>
  </si>
  <si>
    <t>Representa la tasa mínima de rendimiento que debe obtenerse a partir de las inversiones para asegurar que el valor de la empresa no disminuya</t>
  </si>
  <si>
    <t>Se calcula como la diferencia entre el valor presente del costo de la inversión y el valor presente de los flujos de efectivo futuros de la referida inversión. Determina las riquezas que genera un proyecto, descontados todos sus flujos a valor presente mediante la utilización de la tasa de descuento o costo de capital.</t>
  </si>
  <si>
    <t xml:space="preserve">Es la tasa que determina el rendimiento de un proyecto, siendo la tasa que iguala el VAN a cero. </t>
  </si>
  <si>
    <t>Decisiones relacionadas con la obtención de financiamientos de forma que se logre una estructura óptima de capital y deuda</t>
  </si>
  <si>
    <t>1)</t>
  </si>
  <si>
    <t>2)</t>
  </si>
  <si>
    <t>3)</t>
  </si>
  <si>
    <t>4)</t>
  </si>
  <si>
    <t>5)</t>
  </si>
  <si>
    <t>a)</t>
  </si>
  <si>
    <t>b)</t>
  </si>
  <si>
    <t>c)</t>
  </si>
  <si>
    <t>d)</t>
  </si>
  <si>
    <t>e)</t>
  </si>
  <si>
    <t>1e; 2d; 3a; 4c; 5b</t>
  </si>
  <si>
    <t>1d; 2e; 3a; 4c; 5b</t>
  </si>
  <si>
    <t>1e; 2d; 3b; 4c; 5a</t>
  </si>
  <si>
    <t>1a; 2d; 3e; 4c; 5b</t>
  </si>
  <si>
    <t>Pregunta No. 2</t>
  </si>
  <si>
    <t>Considere una empresa con los siguientes datos</t>
  </si>
  <si>
    <t>Activo corriente</t>
  </si>
  <si>
    <t>Pasivo corriente</t>
  </si>
  <si>
    <t>Bancos</t>
  </si>
  <si>
    <t>Cuentas por cobrar</t>
  </si>
  <si>
    <t>Existencia</t>
  </si>
  <si>
    <t>Patrimonio</t>
  </si>
  <si>
    <t>Pasivo no corriente</t>
  </si>
  <si>
    <t>Activo no corriente</t>
  </si>
  <si>
    <t xml:space="preserve">Realice algunos cálculos que le permitan determinar </t>
  </si>
  <si>
    <t>Capacidad de pago</t>
  </si>
  <si>
    <t>Endeudamiento</t>
  </si>
  <si>
    <t>1) Posee una excelente liquidez o capacidad de pago a corto plazo</t>
  </si>
  <si>
    <t>2) El endeudamiento es alto, por tanto posee alto riesgo financiero</t>
  </si>
  <si>
    <t>3) La autonomía es alta, por tanto tiene bajo endeudamiento</t>
  </si>
  <si>
    <t>Analice las siguientes afirmaciones o conclusiones</t>
  </si>
  <si>
    <t>6) Las inversiones en activo corriente superan el 50 % de la inversión total</t>
  </si>
  <si>
    <t>7) La relación deuda a patrimonio es de menos de 8</t>
  </si>
  <si>
    <t>2;4;5</t>
  </si>
  <si>
    <t>1;2;3</t>
  </si>
  <si>
    <t>3;5;7</t>
  </si>
  <si>
    <t>5;6;7</t>
  </si>
  <si>
    <t>Autonomía</t>
  </si>
  <si>
    <t>5) Las inversiones de más alto rendimiento representan el 70 % de la inversión total</t>
  </si>
  <si>
    <t>Pregunta No. 3</t>
  </si>
  <si>
    <t>Se está evaluando un proyecto de inversión que genera los siguientes flujos</t>
  </si>
  <si>
    <t>Desembolso inicial</t>
  </si>
  <si>
    <t>Costo de inversión en activos fijos</t>
  </si>
  <si>
    <t xml:space="preserve">Capital de trabajo </t>
  </si>
  <si>
    <t>Gartos diferidos</t>
  </si>
  <si>
    <t>Calcular el valor actual neto (VAN)</t>
  </si>
  <si>
    <t>Calcular la tasa interna de retorno (TIR)</t>
  </si>
  <si>
    <t>Evaluar la conveniencia financiera del proyecto</t>
  </si>
  <si>
    <t>Valor actual beneficios futuros (VAB)</t>
  </si>
  <si>
    <t>Costo de oportunidad (WACC)</t>
  </si>
  <si>
    <t>Se espera obtener los siguientes flujos en el proyecto</t>
  </si>
  <si>
    <t>El financiamiento de la inversión es con capital propio el que tiene un costo de oportunidad del</t>
  </si>
  <si>
    <t>Aplicando el método del VAN</t>
  </si>
  <si>
    <t>Aplicando el método de la TIR</t>
  </si>
  <si>
    <t xml:space="preserve">SÍ </t>
  </si>
  <si>
    <t xml:space="preserve">NO </t>
  </si>
  <si>
    <t>ARGUMENTE</t>
  </si>
  <si>
    <t>Pregunta No. 4</t>
  </si>
  <si>
    <t>Usted conoce que las empresas poseen un ciclo operativo y de caja</t>
  </si>
  <si>
    <t>Ciclo de materia prima</t>
  </si>
  <si>
    <t>Ciclo de productos en proceso</t>
  </si>
  <si>
    <t>Ciclo de productos terminados</t>
  </si>
  <si>
    <t xml:space="preserve">Ciclo de cobro </t>
  </si>
  <si>
    <t>Ciclo de pago</t>
  </si>
  <si>
    <t>Ciclos</t>
  </si>
  <si>
    <t>Días</t>
  </si>
  <si>
    <t>% Costos</t>
  </si>
  <si>
    <t>Días de ventas</t>
  </si>
  <si>
    <t>Las ventas anuales ascienden a $ 10.200.000</t>
  </si>
  <si>
    <t>Capital de trabajo necesario</t>
  </si>
  <si>
    <t xml:space="preserve">Ventas anuales </t>
  </si>
  <si>
    <t>Días del periodo (año comercial)</t>
  </si>
  <si>
    <t>Ventas diarias</t>
  </si>
  <si>
    <t>Calcular el capital de trabajo necesario mediante el método de porcentaje de ventas</t>
  </si>
  <si>
    <t>Días de ventas a financiar</t>
  </si>
  <si>
    <t>El ciclo de caja se calcula mediante la diferencia entre el ciclo operativo y el ciclo de pago</t>
  </si>
  <si>
    <t>Gerencia Financiera</t>
  </si>
  <si>
    <t>Relacione los siguientes con conceptos con las definiciones que considere correctas</t>
  </si>
  <si>
    <t>Política de financiamiento</t>
  </si>
  <si>
    <t>Pregunta No. 5</t>
  </si>
  <si>
    <t>El EVA se conoce como el Valor Económico Agregado</t>
  </si>
  <si>
    <t>Con los datos siguientes debe determinar esta empresa crea o destruye valor</t>
  </si>
  <si>
    <t>EVA</t>
  </si>
  <si>
    <t>EVA = UO (1-t) – AT x WACC</t>
  </si>
  <si>
    <t>Donde:</t>
  </si>
  <si>
    <t>EVA = Valor Económico Agregado</t>
  </si>
  <si>
    <t>AT = Activos totales</t>
  </si>
  <si>
    <t>WACC = Costo de capital promedio ponderado</t>
  </si>
  <si>
    <t>Total de deuda</t>
  </si>
  <si>
    <t>Total de patrimonio</t>
  </si>
  <si>
    <t>Tasa de interés promedio de la deuda</t>
  </si>
  <si>
    <t>Costo capital o patrimonio</t>
  </si>
  <si>
    <t>Activos totales</t>
  </si>
  <si>
    <t>WACC</t>
  </si>
  <si>
    <t>%</t>
  </si>
  <si>
    <t>Cálculo del WACC</t>
  </si>
  <si>
    <t>Valor</t>
  </si>
  <si>
    <t>Costo promedio</t>
  </si>
  <si>
    <t>UO (1-t) = Utilidad operativa</t>
  </si>
  <si>
    <t>t = Tasa impositiva vigente para las sociedades</t>
  </si>
  <si>
    <t>Utilidad operativa UO (1-t)</t>
  </si>
  <si>
    <t>Comente si la empresa crea o destruye valor y argumente su respuesta</t>
  </si>
  <si>
    <t>Seleccione la respuesta correcta colocando el casillero a la izquierda el número 1</t>
  </si>
  <si>
    <t>Área adicional para cálculos</t>
  </si>
  <si>
    <t xml:space="preserve">Calificación </t>
  </si>
  <si>
    <t>Obtenida</t>
  </si>
  <si>
    <t>Máxima</t>
  </si>
  <si>
    <t>Resultado</t>
  </si>
  <si>
    <t>Coversión a 40</t>
  </si>
  <si>
    <t>Clave de calificación</t>
  </si>
  <si>
    <t>4) Su liquidez general está deteriorada, es menor a 1</t>
  </si>
  <si>
    <t>Utilizar el signo negativo</t>
  </si>
  <si>
    <t xml:space="preserve">Calcular  </t>
  </si>
  <si>
    <t>Calcular el valor actual del costo (VAC)</t>
  </si>
  <si>
    <t>Porciento del costo de materia prima sobre el precio de ventas</t>
  </si>
  <si>
    <t>Porciento de mano de obra más costos indirectos de fabricación exceptuando los gastos de depreciación</t>
  </si>
  <si>
    <t>Emplear las fórmulas necesarias y no redondear o aproximar</t>
  </si>
  <si>
    <t>Utilidad operativa  UO (1-t)</t>
  </si>
  <si>
    <t>Total de deuda (sin ajustar el escudo fiscal)</t>
  </si>
  <si>
    <t>Costo en porciento</t>
  </si>
  <si>
    <t>Total de financiamiento</t>
  </si>
  <si>
    <t>ACTIVO CIRCULANTE</t>
  </si>
  <si>
    <t xml:space="preserve">  =</t>
  </si>
  <si>
    <t>PASIVO CIRCULANTE</t>
  </si>
  <si>
    <t>TOTAL PASIVO   X  100</t>
  </si>
  <si>
    <t>TOTAL ACTIVO</t>
  </si>
  <si>
    <t>PATRIMONIO TOTAL</t>
  </si>
  <si>
    <t>PASIVO CORRIENTE</t>
  </si>
  <si>
    <t>No es viable y se rechaza el proyecto puesto que la Tasa interna de retorno es menor a la WACC</t>
  </si>
  <si>
    <t>No es viable, se rechaza puesto que no es mayor o igual a 0, es decir no se recupera monetariamente la inversión en los períodos establecidos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</si>
</sst>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\ #,##0.00_);[Red]\(&quot;$&quot;\ #,##0.00\)"/>
    <numFmt numFmtId="164" formatCode="0.0"/>
    <numFmt numFmtId="165" formatCode="&quot;$&quot;\ #,##0"/>
    <numFmt numFmtId="166" formatCode="0.0000000000000000%"/>
    <numFmt numFmtId="167" formatCode="0.00000000000000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right"/>
    </xf>
    <xf numFmtId="3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 applyAlignment="1"/>
    <xf numFmtId="0" fontId="1" fillId="0" borderId="0" xfId="0" applyFont="1" applyAlignment="1">
      <alignment horizontal="left" indent="1"/>
    </xf>
    <xf numFmtId="2" fontId="0" fillId="0" borderId="0" xfId="0" applyNumberFormat="1"/>
    <xf numFmtId="3" fontId="1" fillId="0" borderId="2" xfId="0" applyNumberFormat="1" applyFon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0" xfId="0" applyFont="1"/>
    <xf numFmtId="9" fontId="1" fillId="0" borderId="0" xfId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2" borderId="1" xfId="0" applyFill="1" applyBorder="1"/>
    <xf numFmtId="0" fontId="0" fillId="0" borderId="0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65" fontId="0" fillId="0" borderId="0" xfId="0" applyNumberFormat="1" applyFont="1" applyAlignment="1">
      <alignment horizontal="right" vertical="center"/>
    </xf>
    <xf numFmtId="9" fontId="0" fillId="0" borderId="0" xfId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/>
    <xf numFmtId="10" fontId="0" fillId="0" borderId="0" xfId="0" applyNumberFormat="1" applyFont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3" fontId="4" fillId="0" borderId="0" xfId="0" applyNumberFormat="1" applyFont="1"/>
    <xf numFmtId="3" fontId="3" fillId="0" borderId="0" xfId="0" applyNumberFormat="1" applyFont="1" applyBorder="1"/>
    <xf numFmtId="1" fontId="0" fillId="0" borderId="1" xfId="0" applyNumberFormat="1" applyBorder="1"/>
    <xf numFmtId="0" fontId="4" fillId="0" borderId="0" xfId="0" applyFont="1" applyBorder="1"/>
    <xf numFmtId="165" fontId="4" fillId="0" borderId="0" xfId="0" applyNumberFormat="1" applyFont="1" applyAlignment="1">
      <alignment horizontal="right" vertical="center"/>
    </xf>
    <xf numFmtId="9" fontId="4" fillId="0" borderId="0" xfId="1" applyFont="1" applyAlignment="1">
      <alignment horizontal="center" vertical="center"/>
    </xf>
    <xf numFmtId="0" fontId="0" fillId="0" borderId="1" xfId="0" applyBorder="1" applyProtection="1">
      <protection locked="0"/>
    </xf>
    <xf numFmtId="0" fontId="1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9" fontId="0" fillId="0" borderId="1" xfId="1" applyFont="1" applyBorder="1" applyProtection="1">
      <protection locked="0"/>
    </xf>
    <xf numFmtId="8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165" fontId="0" fillId="0" borderId="1" xfId="0" applyNumberFormat="1" applyFont="1" applyBorder="1" applyProtection="1">
      <protection locked="0"/>
    </xf>
    <xf numFmtId="165" fontId="0" fillId="0" borderId="1" xfId="0" applyNumberFormat="1" applyFont="1" applyFill="1" applyBorder="1" applyProtection="1">
      <protection locked="0"/>
    </xf>
    <xf numFmtId="165" fontId="0" fillId="0" borderId="1" xfId="0" applyNumberFormat="1" applyFont="1" applyBorder="1" applyAlignment="1" applyProtection="1">
      <alignment horizontal="right" vertical="center"/>
      <protection locked="0"/>
    </xf>
    <xf numFmtId="10" fontId="0" fillId="0" borderId="1" xfId="0" applyNumberFormat="1" applyFont="1" applyBorder="1" applyProtection="1">
      <protection locked="0"/>
    </xf>
    <xf numFmtId="10" fontId="0" fillId="0" borderId="1" xfId="1" applyNumberFormat="1" applyFont="1" applyBorder="1" applyProtection="1">
      <protection locked="0"/>
    </xf>
    <xf numFmtId="9" fontId="0" fillId="0" borderId="1" xfId="0" applyNumberFormat="1" applyFont="1" applyBorder="1" applyProtection="1">
      <protection locked="0"/>
    </xf>
    <xf numFmtId="0" fontId="0" fillId="0" borderId="0" xfId="0"/>
    <xf numFmtId="0" fontId="0" fillId="0" borderId="1" xfId="0" applyBorder="1"/>
    <xf numFmtId="0" fontId="0" fillId="3" borderId="11" xfId="0" applyFill="1" applyBorder="1"/>
    <xf numFmtId="0" fontId="0" fillId="0" borderId="11" xfId="0" applyBorder="1"/>
    <xf numFmtId="0" fontId="1" fillId="0" borderId="1" xfId="0" applyFont="1" applyBorder="1" applyAlignment="1">
      <alignment horizontal="left"/>
    </xf>
    <xf numFmtId="2" fontId="0" fillId="0" borderId="1" xfId="0" applyNumberFormat="1" applyBorder="1"/>
    <xf numFmtId="164" fontId="1" fillId="3" borderId="1" xfId="0" applyNumberFormat="1" applyFont="1" applyFill="1" applyBorder="1"/>
    <xf numFmtId="0" fontId="0" fillId="0" borderId="0" xfId="0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1" fontId="0" fillId="0" borderId="15" xfId="0" applyNumberFormat="1" applyBorder="1"/>
    <xf numFmtId="9" fontId="7" fillId="0" borderId="1" xfId="1" applyFont="1" applyFill="1" applyBorder="1"/>
    <xf numFmtId="165" fontId="7" fillId="0" borderId="1" xfId="0" applyNumberFormat="1" applyFont="1" applyFill="1" applyBorder="1"/>
    <xf numFmtId="9" fontId="7" fillId="0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10" fillId="0" borderId="0" xfId="0" applyFont="1"/>
    <xf numFmtId="0" fontId="0" fillId="0" borderId="16" xfId="0" applyBorder="1"/>
    <xf numFmtId="3" fontId="0" fillId="0" borderId="16" xfId="0" applyNumberFormat="1" applyBorder="1"/>
    <xf numFmtId="9" fontId="0" fillId="0" borderId="0" xfId="1" applyFont="1"/>
    <xf numFmtId="3" fontId="0" fillId="0" borderId="0" xfId="0" applyNumberFormat="1" applyAlignment="1">
      <alignment horizontal="left" indent="1"/>
    </xf>
    <xf numFmtId="166" fontId="0" fillId="0" borderId="1" xfId="1" applyNumberFormat="1" applyFont="1" applyBorder="1" applyProtection="1">
      <protection locked="0"/>
    </xf>
    <xf numFmtId="167" fontId="0" fillId="0" borderId="1" xfId="1" applyNumberFormat="1" applyFont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14</xdr:row>
      <xdr:rowOff>91440</xdr:rowOff>
    </xdr:from>
    <xdr:to>
      <xdr:col>5</xdr:col>
      <xdr:colOff>693420</xdr:colOff>
      <xdr:row>14</xdr:row>
      <xdr:rowOff>91440</xdr:rowOff>
    </xdr:to>
    <xdr:cxnSp macro="">
      <xdr:nvCxnSpPr>
        <xdr:cNvPr id="4" name="3 Conector recto de flecha"/>
        <xdr:cNvCxnSpPr/>
      </xdr:nvCxnSpPr>
      <xdr:spPr>
        <a:xfrm flipH="1">
          <a:off x="3535680" y="2659380"/>
          <a:ext cx="65532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22</xdr:row>
      <xdr:rowOff>34290</xdr:rowOff>
    </xdr:from>
    <xdr:to>
      <xdr:col>6</xdr:col>
      <xdr:colOff>773430</xdr:colOff>
      <xdr:row>23</xdr:row>
      <xdr:rowOff>49530</xdr:rowOff>
    </xdr:to>
    <xdr:sp macro="" textlink="">
      <xdr:nvSpPr>
        <xdr:cNvPr id="14" name="13 Cerrar llave"/>
        <xdr:cNvSpPr/>
      </xdr:nvSpPr>
      <xdr:spPr>
        <a:xfrm rot="5400000">
          <a:off x="4185285" y="3385185"/>
          <a:ext cx="198120" cy="155829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786765</xdr:colOff>
      <xdr:row>23</xdr:row>
      <xdr:rowOff>49530</xdr:rowOff>
    </xdr:from>
    <xdr:to>
      <xdr:col>6</xdr:col>
      <xdr:colOff>7620</xdr:colOff>
      <xdr:row>25</xdr:row>
      <xdr:rowOff>106680</xdr:rowOff>
    </xdr:to>
    <xdr:cxnSp macro="">
      <xdr:nvCxnSpPr>
        <xdr:cNvPr id="16" name="15 Conector recto de flecha"/>
        <xdr:cNvCxnSpPr>
          <a:endCxn id="14" idx="1"/>
        </xdr:cNvCxnSpPr>
      </xdr:nvCxnSpPr>
      <xdr:spPr>
        <a:xfrm flipH="1" flipV="1">
          <a:off x="4284345" y="4263390"/>
          <a:ext cx="13335" cy="42291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815340</xdr:colOff>
      <xdr:row>25</xdr:row>
      <xdr:rowOff>137160</xdr:rowOff>
    </xdr:from>
    <xdr:to>
      <xdr:col>9</xdr:col>
      <xdr:colOff>624840</xdr:colOff>
      <xdr:row>29</xdr:row>
      <xdr:rowOff>99060</xdr:rowOff>
    </xdr:to>
    <xdr:sp macro="" textlink="">
      <xdr:nvSpPr>
        <xdr:cNvPr id="17" name="16 CuadroTexto"/>
        <xdr:cNvSpPr txBox="1"/>
      </xdr:nvSpPr>
      <xdr:spPr>
        <a:xfrm>
          <a:off x="3489960" y="4739640"/>
          <a:ext cx="380238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100"/>
            <a:t>Marcar</a:t>
          </a:r>
          <a:r>
            <a:rPr lang="es-EC" sz="1100" baseline="0"/>
            <a:t> </a:t>
          </a:r>
          <a:r>
            <a:rPr lang="es-EC" sz="1100" b="1" baseline="0"/>
            <a:t>"SÍ" o "NO" </a:t>
          </a:r>
          <a:r>
            <a:rPr lang="es-EC" sz="1100" baseline="0"/>
            <a:t>en cada propuesta, para lo que debe tener en cuenta los cálculos realizados. Posteriormente, </a:t>
          </a:r>
          <a:r>
            <a:rPr lang="es-EC" sz="1100" b="1" baseline="0"/>
            <a:t>argumente</a:t>
          </a:r>
          <a:r>
            <a:rPr lang="es-EC" sz="1100" baseline="0"/>
            <a:t>   </a:t>
          </a:r>
          <a:r>
            <a:rPr lang="es-EC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brevemente su respuesta.</a:t>
          </a:r>
          <a:endParaRPr lang="es-EC" sz="1100"/>
        </a:p>
      </xdr:txBody>
    </xdr:sp>
    <xdr:clientData/>
  </xdr:twoCellAnchor>
  <xdr:twoCellAnchor>
    <xdr:from>
      <xdr:col>9</xdr:col>
      <xdr:colOff>411480</xdr:colOff>
      <xdr:row>22</xdr:row>
      <xdr:rowOff>83820</xdr:rowOff>
    </xdr:from>
    <xdr:to>
      <xdr:col>10</xdr:col>
      <xdr:colOff>388620</xdr:colOff>
      <xdr:row>27</xdr:row>
      <xdr:rowOff>15240</xdr:rowOff>
    </xdr:to>
    <xdr:cxnSp macro="">
      <xdr:nvCxnSpPr>
        <xdr:cNvPr id="19" name="18 Conector recto de flecha"/>
        <xdr:cNvCxnSpPr/>
      </xdr:nvCxnSpPr>
      <xdr:spPr>
        <a:xfrm flipV="1">
          <a:off x="7078980" y="4114800"/>
          <a:ext cx="769620" cy="8458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15</xdr:row>
      <xdr:rowOff>114300</xdr:rowOff>
    </xdr:from>
    <xdr:to>
      <xdr:col>5</xdr:col>
      <xdr:colOff>693420</xdr:colOff>
      <xdr:row>15</xdr:row>
      <xdr:rowOff>114300</xdr:rowOff>
    </xdr:to>
    <xdr:cxnSp macro="">
      <xdr:nvCxnSpPr>
        <xdr:cNvPr id="24" name="23 Conector recto de flecha"/>
        <xdr:cNvCxnSpPr/>
      </xdr:nvCxnSpPr>
      <xdr:spPr>
        <a:xfrm flipH="1">
          <a:off x="3535680" y="2865120"/>
          <a:ext cx="65532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365760</xdr:colOff>
      <xdr:row>17</xdr:row>
      <xdr:rowOff>7620</xdr:rowOff>
    </xdr:from>
    <xdr:to>
      <xdr:col>5</xdr:col>
      <xdr:colOff>586740</xdr:colOff>
      <xdr:row>22</xdr:row>
      <xdr:rowOff>175260</xdr:rowOff>
    </xdr:to>
    <xdr:sp macro="" textlink="">
      <xdr:nvSpPr>
        <xdr:cNvPr id="2" name="1 Cerrar llave"/>
        <xdr:cNvSpPr/>
      </xdr:nvSpPr>
      <xdr:spPr>
        <a:xfrm>
          <a:off x="4800600" y="3116580"/>
          <a:ext cx="220980" cy="10820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739140</xdr:colOff>
      <xdr:row>19</xdr:row>
      <xdr:rowOff>91440</xdr:rowOff>
    </xdr:from>
    <xdr:to>
      <xdr:col>6</xdr:col>
      <xdr:colOff>701040</xdr:colOff>
      <xdr:row>19</xdr:row>
      <xdr:rowOff>106680</xdr:rowOff>
    </xdr:to>
    <xdr:cxnSp macro="">
      <xdr:nvCxnSpPr>
        <xdr:cNvPr id="4" name="3 Conector recto de flecha"/>
        <xdr:cNvCxnSpPr/>
      </xdr:nvCxnSpPr>
      <xdr:spPr>
        <a:xfrm flipH="1">
          <a:off x="5173980" y="3566160"/>
          <a:ext cx="754380" cy="152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373380</xdr:colOff>
      <xdr:row>20</xdr:row>
      <xdr:rowOff>7620</xdr:rowOff>
    </xdr:from>
    <xdr:to>
      <xdr:col>8</xdr:col>
      <xdr:colOff>350520</xdr:colOff>
      <xdr:row>27</xdr:row>
      <xdr:rowOff>38100</xdr:rowOff>
    </xdr:to>
    <xdr:cxnSp macro="">
      <xdr:nvCxnSpPr>
        <xdr:cNvPr id="6" name="5 Conector angular"/>
        <xdr:cNvCxnSpPr/>
      </xdr:nvCxnSpPr>
      <xdr:spPr>
        <a:xfrm rot="10800000" flipV="1">
          <a:off x="3360420" y="3680460"/>
          <a:ext cx="3802380" cy="1310640"/>
        </a:xfrm>
        <a:prstGeom prst="bentConnector3">
          <a:avLst>
            <a:gd name="adj1" fmla="val -501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175260</xdr:colOff>
      <xdr:row>25</xdr:row>
      <xdr:rowOff>22860</xdr:rowOff>
    </xdr:from>
    <xdr:to>
      <xdr:col>3</xdr:col>
      <xdr:colOff>289560</xdr:colOff>
      <xdr:row>29</xdr:row>
      <xdr:rowOff>152400</xdr:rowOff>
    </xdr:to>
    <xdr:sp macro="" textlink="">
      <xdr:nvSpPr>
        <xdr:cNvPr id="8" name="7 Cerrar llave"/>
        <xdr:cNvSpPr/>
      </xdr:nvSpPr>
      <xdr:spPr>
        <a:xfrm>
          <a:off x="3162300" y="4610100"/>
          <a:ext cx="114300" cy="8610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449580</xdr:colOff>
      <xdr:row>21</xdr:row>
      <xdr:rowOff>106680</xdr:rowOff>
    </xdr:from>
    <xdr:to>
      <xdr:col>4</xdr:col>
      <xdr:colOff>708660</xdr:colOff>
      <xdr:row>21</xdr:row>
      <xdr:rowOff>106680</xdr:rowOff>
    </xdr:to>
    <xdr:cxnSp macro="">
      <xdr:nvCxnSpPr>
        <xdr:cNvPr id="3" name="2 Conector recto de flecha"/>
        <xdr:cNvCxnSpPr/>
      </xdr:nvCxnSpPr>
      <xdr:spPr>
        <a:xfrm>
          <a:off x="5006340" y="4328160"/>
          <a:ext cx="25908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BW32"/>
  <sheetViews>
    <sheetView tabSelected="1" workbookViewId="0">
      <selection activeCell="D7" sqref="D7:E7"/>
    </sheetView>
  </sheetViews>
  <sheetFormatPr baseColWidth="10" defaultRowHeight="14.4" x14ac:dyDescent="0.3"/>
  <cols>
    <col min="1" max="1" width="2.88671875" customWidth="1"/>
    <col min="2" max="2" width="11.5546875" customWidth="1"/>
    <col min="3" max="3" width="22.5546875" customWidth="1"/>
    <col min="7" max="7" width="13.33203125" customWidth="1"/>
    <col min="8" max="8" width="15" customWidth="1"/>
    <col min="11" max="11" width="13.33203125" bestFit="1" customWidth="1"/>
  </cols>
  <sheetData>
    <row r="1" spans="2:11" x14ac:dyDescent="0.3">
      <c r="B1" s="1" t="s">
        <v>1</v>
      </c>
    </row>
    <row r="2" spans="2:11" x14ac:dyDescent="0.3">
      <c r="B2" s="1" t="s">
        <v>2</v>
      </c>
    </row>
    <row r="3" spans="2:11" x14ac:dyDescent="0.3">
      <c r="B3" s="1" t="s">
        <v>3</v>
      </c>
    </row>
    <row r="4" spans="2:11" x14ac:dyDescent="0.3">
      <c r="B4" s="1" t="s">
        <v>94</v>
      </c>
    </row>
    <row r="5" spans="2:11" ht="15" thickBot="1" x14ac:dyDescent="0.35">
      <c r="B5" s="1" t="s">
        <v>0</v>
      </c>
      <c r="G5" s="87" t="s">
        <v>122</v>
      </c>
      <c r="H5" s="87"/>
    </row>
    <row r="6" spans="2:11" ht="15" thickBot="1" x14ac:dyDescent="0.35">
      <c r="D6" s="93" t="s">
        <v>127</v>
      </c>
      <c r="E6" s="94"/>
      <c r="G6" s="67" t="s">
        <v>123</v>
      </c>
      <c r="H6" s="64"/>
    </row>
    <row r="7" spans="2:11" ht="15" thickBot="1" x14ac:dyDescent="0.35">
      <c r="B7" s="1" t="s">
        <v>4</v>
      </c>
      <c r="D7" s="91"/>
      <c r="E7" s="92"/>
      <c r="G7" s="67" t="s">
        <v>124</v>
      </c>
      <c r="H7" s="64"/>
    </row>
    <row r="8" spans="2:11" x14ac:dyDescent="0.3">
      <c r="G8" s="67" t="s">
        <v>125</v>
      </c>
      <c r="H8" s="68"/>
    </row>
    <row r="9" spans="2:11" x14ac:dyDescent="0.3">
      <c r="B9" s="1" t="s">
        <v>5</v>
      </c>
      <c r="C9" s="88"/>
      <c r="D9" s="88"/>
      <c r="E9" s="88"/>
      <c r="G9" s="67" t="s">
        <v>126</v>
      </c>
      <c r="H9" s="69"/>
    </row>
    <row r="10" spans="2:11" x14ac:dyDescent="0.3">
      <c r="B10" s="1" t="s">
        <v>6</v>
      </c>
      <c r="C10" s="88"/>
      <c r="D10" s="88"/>
      <c r="E10" s="88"/>
    </row>
    <row r="11" spans="2:11" ht="15.6" x14ac:dyDescent="0.3">
      <c r="B11" s="1" t="s">
        <v>7</v>
      </c>
      <c r="C11" s="48"/>
      <c r="K11" s="80">
        <f>C11/1000000000</f>
        <v>0</v>
      </c>
    </row>
    <row r="13" spans="2:11" x14ac:dyDescent="0.3">
      <c r="B13" s="1" t="s">
        <v>8</v>
      </c>
    </row>
    <row r="14" spans="2:11" x14ac:dyDescent="0.3">
      <c r="B14" s="1" t="s">
        <v>95</v>
      </c>
    </row>
    <row r="16" spans="2:11" ht="42.6" customHeight="1" x14ac:dyDescent="0.3">
      <c r="B16" s="2" t="s">
        <v>18</v>
      </c>
      <c r="C16" s="3" t="s">
        <v>9</v>
      </c>
      <c r="D16" s="2" t="s">
        <v>23</v>
      </c>
      <c r="E16" s="89" t="s">
        <v>14</v>
      </c>
      <c r="F16" s="89"/>
      <c r="G16" s="89"/>
      <c r="H16" s="89"/>
    </row>
    <row r="17" spans="2:75" ht="15.6" customHeight="1" x14ac:dyDescent="0.3">
      <c r="B17" s="6"/>
      <c r="C17" s="7"/>
      <c r="D17" s="8"/>
      <c r="E17" s="9"/>
      <c r="F17" s="9"/>
      <c r="G17" s="9"/>
      <c r="H17" s="9"/>
    </row>
    <row r="18" spans="2:75" ht="30" customHeight="1" x14ac:dyDescent="0.3">
      <c r="B18" s="2" t="s">
        <v>19</v>
      </c>
      <c r="C18" s="5" t="s">
        <v>96</v>
      </c>
      <c r="D18" s="2" t="s">
        <v>24</v>
      </c>
      <c r="E18" s="90" t="s">
        <v>16</v>
      </c>
      <c r="F18" s="90"/>
      <c r="G18" s="90"/>
      <c r="H18" s="90"/>
    </row>
    <row r="19" spans="2:75" ht="16.2" customHeight="1" x14ac:dyDescent="0.3">
      <c r="B19" s="10"/>
      <c r="C19" s="9"/>
      <c r="D19" s="8"/>
      <c r="E19" s="7"/>
      <c r="F19" s="7"/>
      <c r="G19" s="7"/>
      <c r="H19" s="7"/>
    </row>
    <row r="20" spans="2:75" ht="85.2" customHeight="1" x14ac:dyDescent="0.3">
      <c r="B20" s="2" t="s">
        <v>20</v>
      </c>
      <c r="C20" s="5" t="s">
        <v>10</v>
      </c>
      <c r="D20" s="2" t="s">
        <v>25</v>
      </c>
      <c r="E20" s="89" t="s">
        <v>15</v>
      </c>
      <c r="F20" s="89"/>
      <c r="G20" s="89"/>
      <c r="H20" s="89"/>
    </row>
    <row r="21" spans="2:75" ht="18" customHeight="1" x14ac:dyDescent="0.3">
      <c r="B21" s="10"/>
      <c r="C21" s="9"/>
      <c r="D21" s="8"/>
      <c r="E21" s="9"/>
      <c r="F21" s="9"/>
      <c r="G21" s="9"/>
      <c r="H21" s="9"/>
    </row>
    <row r="22" spans="2:75" ht="48" customHeight="1" x14ac:dyDescent="0.3">
      <c r="B22" s="2" t="s">
        <v>21</v>
      </c>
      <c r="C22" s="5" t="s">
        <v>11</v>
      </c>
      <c r="D22" s="2" t="s">
        <v>26</v>
      </c>
      <c r="E22" s="89" t="s">
        <v>17</v>
      </c>
      <c r="F22" s="89"/>
      <c r="G22" s="89"/>
      <c r="H22" s="89"/>
    </row>
    <row r="23" spans="2:75" ht="16.2" customHeight="1" x14ac:dyDescent="0.3">
      <c r="B23" s="10"/>
      <c r="C23" s="9"/>
      <c r="D23" s="8"/>
      <c r="E23" s="9"/>
      <c r="F23" s="9"/>
      <c r="G23" s="9"/>
      <c r="H23" s="9"/>
    </row>
    <row r="24" spans="2:75" ht="28.8" x14ac:dyDescent="0.3">
      <c r="B24" s="2" t="s">
        <v>22</v>
      </c>
      <c r="C24" s="5" t="s">
        <v>12</v>
      </c>
      <c r="D24" s="2" t="s">
        <v>27</v>
      </c>
      <c r="E24" s="89" t="s">
        <v>13</v>
      </c>
      <c r="F24" s="89"/>
      <c r="G24" s="89"/>
      <c r="H24" s="89"/>
    </row>
    <row r="25" spans="2:75" x14ac:dyDescent="0.3">
      <c r="B25" s="49" t="s">
        <v>120</v>
      </c>
      <c r="C25" s="49"/>
      <c r="D25" s="49"/>
      <c r="E25" s="50"/>
      <c r="F25" s="50"/>
      <c r="G25" s="50"/>
      <c r="H25" s="50"/>
    </row>
    <row r="26" spans="2:75" ht="18" customHeight="1" x14ac:dyDescent="0.3">
      <c r="B26" s="48"/>
      <c r="C26" s="4" t="s">
        <v>28</v>
      </c>
      <c r="BV26" s="63"/>
      <c r="BW26" s="64" t="b">
        <f>AND(IF(D$7="tania5884",IF(B$26+B$27+B$28+B$29=1,IF(B26=1,1,0),0),0))</f>
        <v>0</v>
      </c>
    </row>
    <row r="27" spans="2:75" ht="18" customHeight="1" x14ac:dyDescent="0.3">
      <c r="B27" s="48"/>
      <c r="C27" s="4" t="s">
        <v>29</v>
      </c>
      <c r="G27" s="70"/>
      <c r="BV27" s="63"/>
      <c r="BW27" s="64" t="b">
        <f>AND(IF(D$7="tania5884",IF(B$26+B$27+B$28+B$29=1,IF(B27=0,1,0),0),0))</f>
        <v>0</v>
      </c>
    </row>
    <row r="28" spans="2:75" ht="18" customHeight="1" x14ac:dyDescent="0.3">
      <c r="B28" s="48"/>
      <c r="C28" s="4" t="s">
        <v>30</v>
      </c>
      <c r="BV28" s="63"/>
      <c r="BW28" s="64" t="b">
        <f>AND(IF(D$7="tania5884",IF(B$26+B$27+B$28+B$29=1,IF(B28=0,1,0),0),0))</f>
        <v>0</v>
      </c>
    </row>
    <row r="29" spans="2:75" ht="18" customHeight="1" thickBot="1" x14ac:dyDescent="0.35">
      <c r="B29" s="48"/>
      <c r="C29" s="4" t="s">
        <v>31</v>
      </c>
      <c r="BV29" s="63"/>
      <c r="BW29" s="64" t="b">
        <f>AND(IF(D$7="tania5884",IF(B$26+B$27+B$28+B$29=1,IF(B29=0,1,0),0),0))</f>
        <v>0</v>
      </c>
    </row>
    <row r="30" spans="2:75" ht="15" thickBot="1" x14ac:dyDescent="0.35">
      <c r="BV30" s="63" t="s">
        <v>123</v>
      </c>
      <c r="BW30" s="65">
        <f>IF(BW26+BW27+BW28+BW29&gt;0,BW26+BW27+BW28+BW29,0)</f>
        <v>0</v>
      </c>
    </row>
    <row r="31" spans="2:75" ht="15" thickBot="1" x14ac:dyDescent="0.35">
      <c r="BV31" s="63" t="s">
        <v>124</v>
      </c>
      <c r="BW31" s="66">
        <v>4</v>
      </c>
    </row>
    <row r="32" spans="2:75" ht="15" thickBot="1" x14ac:dyDescent="0.35">
      <c r="BV32" s="63" t="s">
        <v>125</v>
      </c>
      <c r="BW32" s="65" t="str">
        <f>IF(BW30&gt;0,BW30/BW31," ")</f>
        <v xml:space="preserve"> </v>
      </c>
    </row>
  </sheetData>
  <dataConsolidate/>
  <mergeCells count="10">
    <mergeCell ref="G5:H5"/>
    <mergeCell ref="C9:E9"/>
    <mergeCell ref="C10:E10"/>
    <mergeCell ref="E24:H24"/>
    <mergeCell ref="E16:H16"/>
    <mergeCell ref="E20:H20"/>
    <mergeCell ref="E18:H18"/>
    <mergeCell ref="E22:H22"/>
    <mergeCell ref="D7:E7"/>
    <mergeCell ref="D6:E6"/>
  </mergeCells>
  <dataValidations count="1">
    <dataValidation type="whole" allowBlank="1" showInputMessage="1" showErrorMessage="1" sqref="B26:B29">
      <formula1>1</formula1>
      <formula2>1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BW41"/>
  <sheetViews>
    <sheetView workbookViewId="0">
      <selection activeCell="B28" sqref="B28"/>
    </sheetView>
  </sheetViews>
  <sheetFormatPr baseColWidth="10" defaultRowHeight="14.4" x14ac:dyDescent="0.3"/>
  <cols>
    <col min="1" max="1" width="3.33203125" customWidth="1"/>
    <col min="2" max="2" width="20.44140625" customWidth="1"/>
  </cols>
  <sheetData>
    <row r="1" spans="2:8" x14ac:dyDescent="0.3">
      <c r="B1" s="1" t="s">
        <v>32</v>
      </c>
    </row>
    <row r="2" spans="2:8" x14ac:dyDescent="0.3">
      <c r="B2" s="1" t="s">
        <v>33</v>
      </c>
    </row>
    <row r="4" spans="2:8" x14ac:dyDescent="0.3">
      <c r="B4" t="s">
        <v>34</v>
      </c>
      <c r="C4" s="11">
        <v>300000</v>
      </c>
      <c r="E4" s="11"/>
    </row>
    <row r="5" spans="2:8" x14ac:dyDescent="0.3">
      <c r="B5" t="s">
        <v>35</v>
      </c>
      <c r="C5" s="11">
        <v>400000</v>
      </c>
      <c r="E5" s="11"/>
    </row>
    <row r="6" spans="2:8" x14ac:dyDescent="0.3">
      <c r="B6" t="s">
        <v>36</v>
      </c>
      <c r="C6" s="11">
        <v>50000</v>
      </c>
      <c r="H6" s="15"/>
    </row>
    <row r="7" spans="2:8" x14ac:dyDescent="0.3">
      <c r="B7" t="s">
        <v>37</v>
      </c>
      <c r="C7" s="11">
        <v>170000</v>
      </c>
    </row>
    <row r="8" spans="2:8" x14ac:dyDescent="0.3">
      <c r="B8" t="s">
        <v>38</v>
      </c>
      <c r="C8" s="11">
        <f>C4-C6-C7</f>
        <v>80000</v>
      </c>
    </row>
    <row r="9" spans="2:8" x14ac:dyDescent="0.3">
      <c r="B9" t="s">
        <v>39</v>
      </c>
      <c r="C9" s="11">
        <v>100000</v>
      </c>
    </row>
    <row r="10" spans="2:8" x14ac:dyDescent="0.3">
      <c r="B10" t="s">
        <v>40</v>
      </c>
      <c r="C10" s="11">
        <v>500000</v>
      </c>
    </row>
    <row r="11" spans="2:8" x14ac:dyDescent="0.3">
      <c r="B11" t="s">
        <v>41</v>
      </c>
      <c r="C11" s="11">
        <v>700000</v>
      </c>
    </row>
    <row r="13" spans="2:8" x14ac:dyDescent="0.3">
      <c r="B13" s="1" t="s">
        <v>42</v>
      </c>
    </row>
    <row r="14" spans="2:8" x14ac:dyDescent="0.3">
      <c r="B14" s="12" t="s">
        <v>43</v>
      </c>
    </row>
    <row r="15" spans="2:8" x14ac:dyDescent="0.3">
      <c r="B15" s="12" t="s">
        <v>44</v>
      </c>
    </row>
    <row r="16" spans="2:8" x14ac:dyDescent="0.3">
      <c r="B16" s="12" t="s">
        <v>55</v>
      </c>
    </row>
    <row r="17" spans="2:75" x14ac:dyDescent="0.3">
      <c r="B17" s="14" t="s">
        <v>48</v>
      </c>
      <c r="C17" s="13"/>
      <c r="D17" s="13"/>
    </row>
    <row r="18" spans="2:75" x14ac:dyDescent="0.3">
      <c r="B18" s="12" t="s">
        <v>45</v>
      </c>
    </row>
    <row r="19" spans="2:75" x14ac:dyDescent="0.3">
      <c r="B19" s="12" t="s">
        <v>46</v>
      </c>
    </row>
    <row r="20" spans="2:75" x14ac:dyDescent="0.3">
      <c r="B20" s="12" t="s">
        <v>47</v>
      </c>
    </row>
    <row r="21" spans="2:75" x14ac:dyDescent="0.3">
      <c r="B21" s="12" t="s">
        <v>128</v>
      </c>
    </row>
    <row r="22" spans="2:75" x14ac:dyDescent="0.3">
      <c r="B22" s="12" t="s">
        <v>56</v>
      </c>
    </row>
    <row r="23" spans="2:75" x14ac:dyDescent="0.3">
      <c r="B23" s="12" t="s">
        <v>49</v>
      </c>
    </row>
    <row r="24" spans="2:75" x14ac:dyDescent="0.3">
      <c r="B24" s="12" t="s">
        <v>50</v>
      </c>
    </row>
    <row r="25" spans="2:75" x14ac:dyDescent="0.3">
      <c r="B25" s="51" t="s">
        <v>120</v>
      </c>
    </row>
    <row r="26" spans="2:75" ht="18.600000000000001" customHeight="1" x14ac:dyDescent="0.3">
      <c r="B26" s="48"/>
      <c r="C26" s="95" t="s">
        <v>52</v>
      </c>
      <c r="D26" s="95"/>
      <c r="BV26" s="63"/>
      <c r="BW26" s="64" t="b">
        <f>AND(IF('Pre 1'!D$7="tania5884",IF(B$26+B$27+B$28+B$29=1,IF(B26=0,1,0),0),0))</f>
        <v>0</v>
      </c>
    </row>
    <row r="27" spans="2:75" ht="18.600000000000001" customHeight="1" x14ac:dyDescent="0.3">
      <c r="B27" s="48"/>
      <c r="C27" s="95" t="s">
        <v>53</v>
      </c>
      <c r="D27" s="95"/>
      <c r="BV27" s="63"/>
      <c r="BW27" s="64" t="b">
        <f>AND(IF('Pre 1'!D$7="tania5884",IF(B$26+B$27+B$28+B$29=1,IF(B27=0,1,0),0),0))</f>
        <v>0</v>
      </c>
    </row>
    <row r="28" spans="2:75" ht="18.600000000000001" customHeight="1" x14ac:dyDescent="0.3">
      <c r="B28" s="48"/>
      <c r="C28" s="95" t="s">
        <v>51</v>
      </c>
      <c r="D28" s="95"/>
      <c r="BV28" s="63"/>
      <c r="BW28" s="64" t="b">
        <f>AND(IF('Pre 1'!D$7="tania5884",IF(B$26+B$27+B$28+B$29=1,IF(B28=1,1,0),0),0))</f>
        <v>0</v>
      </c>
    </row>
    <row r="29" spans="2:75" ht="18.600000000000001" customHeight="1" thickBot="1" x14ac:dyDescent="0.35">
      <c r="B29" s="48"/>
      <c r="C29" s="95" t="s">
        <v>54</v>
      </c>
      <c r="D29" s="95"/>
      <c r="BV29" s="63"/>
      <c r="BW29" s="64" t="b">
        <f>AND(IF('Pre 1'!D$7="tania5884",IF(B$26+B$27+B$28+B$29=1,IF(B29=0,1,0),0),0))</f>
        <v>0</v>
      </c>
    </row>
    <row r="30" spans="2:75" ht="15" thickBot="1" x14ac:dyDescent="0.35">
      <c r="BV30" s="63" t="s">
        <v>123</v>
      </c>
      <c r="BW30" s="65">
        <f>IF(BW26+BW27+BW28+BW29&gt;0,BW26+BW27+BW28+BW29,0)</f>
        <v>0</v>
      </c>
    </row>
    <row r="31" spans="2:75" ht="15" thickBot="1" x14ac:dyDescent="0.35">
      <c r="BV31" s="63" t="s">
        <v>124</v>
      </c>
      <c r="BW31" s="66">
        <v>4</v>
      </c>
    </row>
    <row r="32" spans="2:75" ht="15" thickBot="1" x14ac:dyDescent="0.35">
      <c r="BV32" s="63" t="s">
        <v>125</v>
      </c>
      <c r="BW32" s="65" t="str">
        <f>IF(BW30&gt;0,BW30/BW31," ")</f>
        <v xml:space="preserve"> </v>
      </c>
    </row>
    <row r="33" spans="2:7" x14ac:dyDescent="0.3">
      <c r="B33" s="12" t="s">
        <v>43</v>
      </c>
      <c r="C33" s="81" t="s">
        <v>139</v>
      </c>
      <c r="D33" s="63" t="s">
        <v>140</v>
      </c>
      <c r="E33" s="82">
        <f>SUM(C4)</f>
        <v>300000</v>
      </c>
      <c r="F33" s="63" t="s">
        <v>140</v>
      </c>
      <c r="G33" s="63">
        <f>SUM(E33/E34)</f>
        <v>0.75</v>
      </c>
    </row>
    <row r="34" spans="2:7" x14ac:dyDescent="0.3">
      <c r="B34" s="12"/>
      <c r="C34" s="63" t="s">
        <v>141</v>
      </c>
      <c r="D34" s="63"/>
      <c r="E34" s="11">
        <f>SUM(C5)</f>
        <v>400000</v>
      </c>
      <c r="F34" s="63"/>
      <c r="G34" s="63"/>
    </row>
    <row r="35" spans="2:7" x14ac:dyDescent="0.3">
      <c r="B35" s="12"/>
      <c r="C35" s="63"/>
      <c r="D35" s="63"/>
      <c r="E35" s="63"/>
      <c r="F35" s="63"/>
      <c r="G35" s="63"/>
    </row>
    <row r="36" spans="2:7" x14ac:dyDescent="0.3">
      <c r="B36" s="12" t="s">
        <v>44</v>
      </c>
      <c r="C36" s="81" t="s">
        <v>142</v>
      </c>
      <c r="D36" s="63" t="s">
        <v>140</v>
      </c>
      <c r="E36" s="82">
        <f>SUM(C5+C10)</f>
        <v>900000</v>
      </c>
      <c r="F36" s="63" t="s">
        <v>140</v>
      </c>
      <c r="G36" s="83">
        <f>SUM(E36/E37)</f>
        <v>0.9</v>
      </c>
    </row>
    <row r="37" spans="2:7" x14ac:dyDescent="0.3">
      <c r="B37" s="12"/>
      <c r="C37" s="63" t="s">
        <v>143</v>
      </c>
      <c r="D37" s="63"/>
      <c r="E37" s="11">
        <f>SUM(C4+C11)</f>
        <v>1000000</v>
      </c>
      <c r="F37" s="63"/>
      <c r="G37" s="63"/>
    </row>
    <row r="38" spans="2:7" x14ac:dyDescent="0.3">
      <c r="B38" s="12"/>
      <c r="C38" s="63"/>
      <c r="D38" s="63"/>
      <c r="E38" s="63"/>
      <c r="F38" s="63"/>
      <c r="G38" s="63"/>
    </row>
    <row r="39" spans="2:7" x14ac:dyDescent="0.3">
      <c r="B39" s="84"/>
      <c r="C39" s="63"/>
      <c r="D39" s="63"/>
      <c r="E39" s="63"/>
      <c r="F39" s="63"/>
      <c r="G39" s="63"/>
    </row>
    <row r="40" spans="2:7" x14ac:dyDescent="0.3">
      <c r="B40" s="12" t="s">
        <v>55</v>
      </c>
      <c r="C40" s="63" t="s">
        <v>144</v>
      </c>
      <c r="D40" s="63" t="s">
        <v>140</v>
      </c>
      <c r="E40" s="11">
        <f>SUM(C9)</f>
        <v>100000</v>
      </c>
      <c r="F40" s="63" t="s">
        <v>140</v>
      </c>
      <c r="G40" s="63">
        <f>SUM(E40/E41)</f>
        <v>0.25</v>
      </c>
    </row>
    <row r="41" spans="2:7" x14ac:dyDescent="0.3">
      <c r="B41" s="12"/>
      <c r="C41" s="63" t="s">
        <v>145</v>
      </c>
      <c r="D41" s="63"/>
      <c r="E41" s="11">
        <f>SUM(C5)</f>
        <v>400000</v>
      </c>
      <c r="F41" s="63"/>
      <c r="G41" s="63"/>
    </row>
  </sheetData>
  <mergeCells count="4">
    <mergeCell ref="C28:D28"/>
    <mergeCell ref="C27:D27"/>
    <mergeCell ref="C26:D26"/>
    <mergeCell ref="C29:D29"/>
  </mergeCells>
  <dataValidations count="1">
    <dataValidation type="whole" allowBlank="1" showInputMessage="1" showErrorMessage="1" sqref="B26:B29">
      <formula1>1</formula1>
      <formula2>1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M22"/>
  <sheetViews>
    <sheetView workbookViewId="0">
      <selection activeCell="G5" sqref="G5"/>
    </sheetView>
  </sheetViews>
  <sheetFormatPr baseColWidth="10" defaultRowHeight="14.4" x14ac:dyDescent="0.3"/>
  <cols>
    <col min="1" max="1" width="4.6640625" customWidth="1"/>
    <col min="2" max="2" width="11.33203125" customWidth="1"/>
    <col min="5" max="5" width="13" bestFit="1" customWidth="1"/>
  </cols>
  <sheetData>
    <row r="1" spans="2:9" x14ac:dyDescent="0.3">
      <c r="B1" s="1" t="s">
        <v>57</v>
      </c>
    </row>
    <row r="2" spans="2:9" x14ac:dyDescent="0.3">
      <c r="B2" s="1" t="s">
        <v>58</v>
      </c>
    </row>
    <row r="4" spans="2:9" ht="15" thickBot="1" x14ac:dyDescent="0.35">
      <c r="B4" s="1" t="s">
        <v>59</v>
      </c>
      <c r="E4" s="16">
        <f>SUM(E5:E7)</f>
        <v>70000</v>
      </c>
      <c r="G4" s="43">
        <f>SUM(G5:G7)</f>
        <v>190000</v>
      </c>
    </row>
    <row r="5" spans="2:9" x14ac:dyDescent="0.3">
      <c r="B5" s="12" t="s">
        <v>60</v>
      </c>
      <c r="E5" s="11">
        <f>G5*'Pre 1'!K11</f>
        <v>0</v>
      </c>
      <c r="G5" s="42">
        <v>120000</v>
      </c>
    </row>
    <row r="6" spans="2:9" x14ac:dyDescent="0.3">
      <c r="B6" s="12" t="s">
        <v>61</v>
      </c>
      <c r="E6" s="11">
        <v>50000</v>
      </c>
      <c r="G6" s="42">
        <v>50000</v>
      </c>
    </row>
    <row r="7" spans="2:9" x14ac:dyDescent="0.3">
      <c r="B7" s="12" t="s">
        <v>62</v>
      </c>
      <c r="E7" s="11">
        <v>20000</v>
      </c>
      <c r="G7" s="42">
        <v>20000</v>
      </c>
    </row>
    <row r="9" spans="2:9" x14ac:dyDescent="0.3">
      <c r="B9" s="14" t="s">
        <v>68</v>
      </c>
    </row>
    <row r="10" spans="2:9" x14ac:dyDescent="0.3">
      <c r="B10" s="17">
        <v>0</v>
      </c>
      <c r="C10" s="17">
        <v>1</v>
      </c>
      <c r="D10" s="17">
        <v>2</v>
      </c>
      <c r="E10" s="17">
        <v>3</v>
      </c>
      <c r="F10" s="18">
        <v>4</v>
      </c>
      <c r="G10" s="17">
        <v>5</v>
      </c>
      <c r="H10" s="17">
        <v>6</v>
      </c>
    </row>
    <row r="11" spans="2:9" x14ac:dyDescent="0.3">
      <c r="B11" s="19">
        <f>E4*-1</f>
        <v>-70000</v>
      </c>
      <c r="C11" s="19">
        <v>10000</v>
      </c>
      <c r="D11" s="19">
        <v>10000</v>
      </c>
      <c r="E11" s="19">
        <v>50000</v>
      </c>
      <c r="F11" s="19">
        <v>70000</v>
      </c>
      <c r="G11" s="19">
        <v>75000</v>
      </c>
      <c r="H11" s="19">
        <v>80000</v>
      </c>
    </row>
    <row r="13" spans="2:9" x14ac:dyDescent="0.3">
      <c r="B13" s="1" t="s">
        <v>69</v>
      </c>
      <c r="I13" s="21">
        <v>0.2</v>
      </c>
    </row>
    <row r="14" spans="2:9" ht="15" thickBot="1" x14ac:dyDescent="0.35">
      <c r="B14" s="20" t="s">
        <v>67</v>
      </c>
      <c r="E14" s="52"/>
    </row>
    <row r="15" spans="2:9" ht="15" thickBot="1" x14ac:dyDescent="0.35">
      <c r="B15" s="20" t="s">
        <v>131</v>
      </c>
      <c r="E15" s="53"/>
      <c r="G15" s="71" t="s">
        <v>129</v>
      </c>
      <c r="H15" s="72"/>
    </row>
    <row r="16" spans="2:9" ht="15" thickBot="1" x14ac:dyDescent="0.35">
      <c r="B16" t="s">
        <v>66</v>
      </c>
      <c r="E16" s="53"/>
      <c r="G16" s="71" t="s">
        <v>130</v>
      </c>
      <c r="H16" s="72"/>
    </row>
    <row r="17" spans="2:13" x14ac:dyDescent="0.3">
      <c r="B17" t="s">
        <v>63</v>
      </c>
      <c r="E17" s="53"/>
    </row>
    <row r="18" spans="2:13" x14ac:dyDescent="0.3">
      <c r="B18" t="s">
        <v>64</v>
      </c>
      <c r="E18" s="52"/>
    </row>
    <row r="20" spans="2:13" x14ac:dyDescent="0.3">
      <c r="B20" s="22" t="s">
        <v>65</v>
      </c>
      <c r="C20" s="4"/>
      <c r="D20" s="4"/>
      <c r="E20" s="4"/>
      <c r="F20" s="23" t="s">
        <v>72</v>
      </c>
      <c r="G20" s="23" t="s">
        <v>73</v>
      </c>
      <c r="H20" s="97" t="s">
        <v>74</v>
      </c>
      <c r="I20" s="97"/>
      <c r="J20" s="97"/>
      <c r="K20" s="97"/>
      <c r="L20" s="97"/>
      <c r="M20" s="97"/>
    </row>
    <row r="21" spans="2:13" x14ac:dyDescent="0.3">
      <c r="B21" s="95" t="s">
        <v>70</v>
      </c>
      <c r="C21" s="95"/>
      <c r="D21" s="95"/>
      <c r="E21" s="95"/>
      <c r="F21" s="48"/>
      <c r="G21" s="48"/>
      <c r="H21" s="96" t="s">
        <v>147</v>
      </c>
      <c r="I21" s="96"/>
      <c r="J21" s="96"/>
      <c r="K21" s="96"/>
      <c r="L21" s="96"/>
      <c r="M21" s="96"/>
    </row>
    <row r="22" spans="2:13" x14ac:dyDescent="0.3">
      <c r="B22" s="95" t="s">
        <v>71</v>
      </c>
      <c r="C22" s="95"/>
      <c r="D22" s="95"/>
      <c r="E22" s="95"/>
      <c r="F22" s="48"/>
      <c r="G22" s="48"/>
      <c r="H22" s="96" t="s">
        <v>146</v>
      </c>
      <c r="I22" s="96"/>
      <c r="J22" s="96"/>
      <c r="K22" s="96"/>
      <c r="L22" s="96"/>
      <c r="M22" s="96"/>
    </row>
  </sheetData>
  <mergeCells count="5">
    <mergeCell ref="H21:M21"/>
    <mergeCell ref="H22:M22"/>
    <mergeCell ref="H20:M20"/>
    <mergeCell ref="B21:E21"/>
    <mergeCell ref="B22:E22"/>
  </mergeCells>
  <dataValidations count="1">
    <dataValidation type="whole" allowBlank="1" showInputMessage="1" showErrorMessage="1" promptTitle="Entrar solo el valor 1 " prompt="Entrar solo el valor 1 en la respuesta SÍ o NO, según usted considere la respuesta correcta" sqref="F21:G22">
      <formula1>1</formula1>
      <formula2>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opLeftCell="B13" workbookViewId="0">
      <selection activeCell="C26" sqref="C26:C30"/>
    </sheetView>
  </sheetViews>
  <sheetFormatPr baseColWidth="10" defaultRowHeight="14.4" x14ac:dyDescent="0.3"/>
  <cols>
    <col min="1" max="1" width="3.44140625" customWidth="1"/>
    <col min="2" max="2" width="27.5546875" customWidth="1"/>
    <col min="3" max="3" width="12.5546875" bestFit="1" customWidth="1"/>
    <col min="4" max="4" width="8.44140625" bestFit="1" customWidth="1"/>
    <col min="5" max="5" width="12.6640625" bestFit="1" customWidth="1"/>
    <col min="6" max="6" width="14" bestFit="1" customWidth="1"/>
  </cols>
  <sheetData>
    <row r="1" spans="2:6" x14ac:dyDescent="0.3">
      <c r="B1" s="1" t="s">
        <v>75</v>
      </c>
    </row>
    <row r="2" spans="2:6" x14ac:dyDescent="0.3">
      <c r="B2" s="1" t="s">
        <v>76</v>
      </c>
    </row>
    <row r="3" spans="2:6" x14ac:dyDescent="0.3">
      <c r="B3" s="1" t="s">
        <v>93</v>
      </c>
    </row>
    <row r="4" spans="2:6" x14ac:dyDescent="0.3">
      <c r="B4" s="1" t="s">
        <v>33</v>
      </c>
    </row>
    <row r="5" spans="2:6" x14ac:dyDescent="0.3">
      <c r="B5" s="22" t="s">
        <v>82</v>
      </c>
      <c r="C5" s="23" t="s">
        <v>83</v>
      </c>
    </row>
    <row r="6" spans="2:6" x14ac:dyDescent="0.3">
      <c r="B6" s="22" t="s">
        <v>77</v>
      </c>
      <c r="C6" s="44">
        <f>F6*'Pre 1'!K11</f>
        <v>0</v>
      </c>
      <c r="F6" s="45">
        <v>20</v>
      </c>
    </row>
    <row r="7" spans="2:6" x14ac:dyDescent="0.3">
      <c r="B7" s="22" t="s">
        <v>78</v>
      </c>
      <c r="C7" s="44">
        <f>F7*'Pre 1'!K11</f>
        <v>0</v>
      </c>
      <c r="F7" s="45">
        <v>60</v>
      </c>
    </row>
    <row r="8" spans="2:6" x14ac:dyDescent="0.3">
      <c r="B8" s="22" t="s">
        <v>79</v>
      </c>
      <c r="C8" s="44">
        <f>F8*'Pre 1'!K11</f>
        <v>0</v>
      </c>
      <c r="F8" s="45">
        <v>10</v>
      </c>
    </row>
    <row r="9" spans="2:6" x14ac:dyDescent="0.3">
      <c r="B9" s="22" t="s">
        <v>80</v>
      </c>
      <c r="C9" s="44">
        <f>F9*'Pre 1'!K11</f>
        <v>0</v>
      </c>
      <c r="F9" s="45">
        <v>30</v>
      </c>
    </row>
    <row r="10" spans="2:6" x14ac:dyDescent="0.3">
      <c r="B10" s="74" t="s">
        <v>81</v>
      </c>
      <c r="C10" s="75">
        <f>F10*'Pre 1'!K11</f>
        <v>0</v>
      </c>
      <c r="F10" s="45">
        <v>30</v>
      </c>
    </row>
    <row r="11" spans="2:6" x14ac:dyDescent="0.3">
      <c r="B11" s="22" t="s">
        <v>132</v>
      </c>
      <c r="C11" s="22"/>
      <c r="D11" s="22"/>
      <c r="E11" s="22"/>
      <c r="F11" s="76">
        <v>0.2</v>
      </c>
    </row>
    <row r="12" spans="2:6" ht="29.4" customHeight="1" x14ac:dyDescent="0.3">
      <c r="B12" s="98" t="s">
        <v>133</v>
      </c>
      <c r="C12" s="98"/>
      <c r="D12" s="98"/>
      <c r="E12" s="98"/>
      <c r="F12" s="78">
        <v>0.5</v>
      </c>
    </row>
    <row r="13" spans="2:6" x14ac:dyDescent="0.3">
      <c r="B13" s="99" t="s">
        <v>86</v>
      </c>
      <c r="C13" s="99"/>
      <c r="D13" s="99"/>
      <c r="E13" s="99"/>
      <c r="F13" s="77">
        <v>10200000</v>
      </c>
    </row>
    <row r="14" spans="2:6" x14ac:dyDescent="0.3">
      <c r="B14" s="27"/>
      <c r="C14" s="6"/>
    </row>
    <row r="15" spans="2:6" x14ac:dyDescent="0.3">
      <c r="B15" s="1" t="s">
        <v>91</v>
      </c>
      <c r="C15" s="6"/>
    </row>
    <row r="17" spans="2:12" x14ac:dyDescent="0.3">
      <c r="B17" s="22" t="s">
        <v>82</v>
      </c>
      <c r="C17" s="23" t="s">
        <v>83</v>
      </c>
      <c r="D17" s="22" t="s">
        <v>84</v>
      </c>
      <c r="E17" s="22" t="s">
        <v>85</v>
      </c>
    </row>
    <row r="18" spans="2:12" x14ac:dyDescent="0.3">
      <c r="B18" s="24" t="s">
        <v>77</v>
      </c>
      <c r="C18" s="44">
        <v>34</v>
      </c>
      <c r="D18" s="52"/>
      <c r="E18" s="55"/>
    </row>
    <row r="19" spans="2:12" ht="15" thickBot="1" x14ac:dyDescent="0.35">
      <c r="B19" s="24" t="s">
        <v>78</v>
      </c>
      <c r="C19" s="44">
        <v>103</v>
      </c>
      <c r="D19" s="52"/>
      <c r="E19" s="55"/>
    </row>
    <row r="20" spans="2:12" ht="15" thickBot="1" x14ac:dyDescent="0.35">
      <c r="B20" s="24" t="s">
        <v>79</v>
      </c>
      <c r="C20" s="44">
        <v>17</v>
      </c>
      <c r="D20" s="52"/>
      <c r="E20" s="55"/>
      <c r="H20" s="71" t="s">
        <v>134</v>
      </c>
      <c r="I20" s="73"/>
      <c r="J20" s="73"/>
      <c r="K20" s="73"/>
      <c r="L20" s="72"/>
    </row>
    <row r="21" spans="2:12" x14ac:dyDescent="0.3">
      <c r="B21" s="24" t="s">
        <v>80</v>
      </c>
      <c r="C21" s="44">
        <v>51</v>
      </c>
      <c r="D21" s="52"/>
      <c r="E21" s="55"/>
    </row>
    <row r="22" spans="2:12" x14ac:dyDescent="0.3">
      <c r="B22" s="24" t="s">
        <v>81</v>
      </c>
      <c r="C22" s="75">
        <v>51</v>
      </c>
      <c r="D22" s="52"/>
      <c r="E22" s="55"/>
    </row>
    <row r="23" spans="2:12" x14ac:dyDescent="0.3">
      <c r="B23" s="25" t="s">
        <v>92</v>
      </c>
      <c r="C23" s="26"/>
      <c r="D23" s="26"/>
      <c r="E23" s="55"/>
    </row>
    <row r="25" spans="2:12" x14ac:dyDescent="0.3">
      <c r="B25" s="1" t="s">
        <v>87</v>
      </c>
    </row>
    <row r="26" spans="2:12" x14ac:dyDescent="0.3">
      <c r="B26" t="s">
        <v>88</v>
      </c>
      <c r="C26" s="54"/>
    </row>
    <row r="27" spans="2:12" x14ac:dyDescent="0.3">
      <c r="B27" t="s">
        <v>89</v>
      </c>
      <c r="C27" s="48"/>
    </row>
    <row r="28" spans="2:12" x14ac:dyDescent="0.3">
      <c r="B28" t="s">
        <v>90</v>
      </c>
      <c r="C28" s="54"/>
    </row>
    <row r="29" spans="2:12" x14ac:dyDescent="0.3">
      <c r="B29" t="s">
        <v>92</v>
      </c>
      <c r="C29" s="55"/>
    </row>
    <row r="30" spans="2:12" x14ac:dyDescent="0.3">
      <c r="B30" t="s">
        <v>87</v>
      </c>
      <c r="C30" s="54"/>
    </row>
    <row r="31" spans="2:12" x14ac:dyDescent="0.3">
      <c r="C31" s="56"/>
    </row>
    <row r="32" spans="2:12" x14ac:dyDescent="0.3">
      <c r="C32" s="56"/>
    </row>
    <row r="33" spans="2:11" x14ac:dyDescent="0.3">
      <c r="B33" s="1" t="s">
        <v>121</v>
      </c>
    </row>
    <row r="34" spans="2:11" x14ac:dyDescent="0.3"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2:11" x14ac:dyDescent="0.3"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2:11" x14ac:dyDescent="0.3"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2:11" x14ac:dyDescent="0.3"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2:11" x14ac:dyDescent="0.3"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2:11" x14ac:dyDescent="0.3"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2:11" x14ac:dyDescent="0.3">
      <c r="B40" s="48"/>
      <c r="C40" s="48"/>
      <c r="D40" s="48"/>
      <c r="E40" s="48"/>
      <c r="F40" s="48"/>
      <c r="G40" s="48"/>
      <c r="H40" s="48"/>
      <c r="I40" s="48"/>
      <c r="J40" s="48"/>
      <c r="K40" s="48"/>
    </row>
    <row r="41" spans="2:11" x14ac:dyDescent="0.3"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2:11" x14ac:dyDescent="0.3"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2:11" x14ac:dyDescent="0.3">
      <c r="B43" s="48"/>
      <c r="C43" s="48"/>
      <c r="D43" s="48"/>
      <c r="E43" s="48"/>
      <c r="F43" s="48"/>
      <c r="G43" s="48"/>
      <c r="H43" s="48"/>
      <c r="I43" s="48"/>
      <c r="J43" s="48"/>
      <c r="K43" s="48"/>
    </row>
    <row r="44" spans="2:11" x14ac:dyDescent="0.3">
      <c r="B44" s="48"/>
      <c r="C44" s="48"/>
      <c r="D44" s="48"/>
      <c r="E44" s="48"/>
      <c r="F44" s="48"/>
      <c r="G44" s="48"/>
      <c r="H44" s="48"/>
      <c r="I44" s="48"/>
      <c r="J44" s="48"/>
      <c r="K44" s="48"/>
    </row>
    <row r="45" spans="2:11" x14ac:dyDescent="0.3">
      <c r="B45" s="48"/>
      <c r="C45" s="48"/>
      <c r="D45" s="48"/>
      <c r="E45" s="48"/>
      <c r="F45" s="48"/>
      <c r="G45" s="48"/>
      <c r="H45" s="48"/>
      <c r="I45" s="48"/>
      <c r="J45" s="48"/>
      <c r="K45" s="48"/>
    </row>
  </sheetData>
  <mergeCells count="2">
    <mergeCell ref="B12:E12"/>
    <mergeCell ref="B13:E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8"/>
  <sheetViews>
    <sheetView topLeftCell="A40" workbookViewId="0">
      <selection activeCell="E20" sqref="E20"/>
    </sheetView>
  </sheetViews>
  <sheetFormatPr baseColWidth="10" defaultRowHeight="14.4" x14ac:dyDescent="0.3"/>
  <cols>
    <col min="1" max="1" width="4.44140625" customWidth="1"/>
    <col min="2" max="2" width="37.33203125" customWidth="1"/>
    <col min="3" max="3" width="13.109375" customWidth="1"/>
    <col min="6" max="6" width="20.33203125" bestFit="1" customWidth="1"/>
  </cols>
  <sheetData>
    <row r="1" spans="2:5" x14ac:dyDescent="0.3">
      <c r="B1" s="1" t="s">
        <v>97</v>
      </c>
    </row>
    <row r="2" spans="2:5" x14ac:dyDescent="0.3">
      <c r="B2" s="1" t="s">
        <v>98</v>
      </c>
    </row>
    <row r="3" spans="2:5" x14ac:dyDescent="0.3">
      <c r="B3" s="1"/>
    </row>
    <row r="4" spans="2:5" x14ac:dyDescent="0.3">
      <c r="B4" s="1" t="s">
        <v>99</v>
      </c>
    </row>
    <row r="5" spans="2:5" ht="15.6" x14ac:dyDescent="0.3">
      <c r="B5" s="100" t="s">
        <v>101</v>
      </c>
      <c r="C5" s="100"/>
      <c r="D5" s="100"/>
    </row>
    <row r="6" spans="2:5" ht="15.6" x14ac:dyDescent="0.3">
      <c r="B6" s="29" t="s">
        <v>102</v>
      </c>
      <c r="C6" s="28"/>
      <c r="D6" s="28"/>
    </row>
    <row r="7" spans="2:5" ht="15.6" x14ac:dyDescent="0.3">
      <c r="B7" s="30" t="s">
        <v>103</v>
      </c>
      <c r="C7" s="31"/>
      <c r="D7" s="28"/>
    </row>
    <row r="8" spans="2:5" ht="15.6" x14ac:dyDescent="0.3">
      <c r="B8" s="32" t="s">
        <v>116</v>
      </c>
      <c r="C8" s="31"/>
      <c r="D8" s="28"/>
    </row>
    <row r="9" spans="2:5" ht="15.6" x14ac:dyDescent="0.3">
      <c r="B9" s="32" t="s">
        <v>117</v>
      </c>
      <c r="C9" s="31"/>
      <c r="D9" s="28"/>
    </row>
    <row r="10" spans="2:5" ht="15.6" x14ac:dyDescent="0.3">
      <c r="B10" s="32" t="s">
        <v>104</v>
      </c>
      <c r="C10" s="31"/>
      <c r="D10" s="28"/>
    </row>
    <row r="11" spans="2:5" ht="15.6" x14ac:dyDescent="0.3">
      <c r="B11" s="32" t="s">
        <v>105</v>
      </c>
      <c r="C11" s="31"/>
      <c r="D11" s="28"/>
    </row>
    <row r="12" spans="2:5" ht="15.6" x14ac:dyDescent="0.3">
      <c r="B12" s="32"/>
      <c r="C12" s="31"/>
      <c r="D12" s="28"/>
    </row>
    <row r="13" spans="2:5" ht="15.6" x14ac:dyDescent="0.3">
      <c r="B13" s="32" t="s">
        <v>135</v>
      </c>
      <c r="C13" s="33">
        <f>E13*'Pre 1'!K11</f>
        <v>0</v>
      </c>
      <c r="D13" s="28"/>
      <c r="E13" s="46">
        <v>350000</v>
      </c>
    </row>
    <row r="14" spans="2:5" ht="15.6" x14ac:dyDescent="0.3">
      <c r="B14" s="32" t="s">
        <v>106</v>
      </c>
      <c r="C14" s="33">
        <v>250000</v>
      </c>
      <c r="D14" s="28"/>
      <c r="E14" s="46">
        <v>250000</v>
      </c>
    </row>
    <row r="15" spans="2:5" ht="15.6" x14ac:dyDescent="0.3">
      <c r="B15" s="32" t="s">
        <v>107</v>
      </c>
      <c r="C15" s="33">
        <v>1360000</v>
      </c>
      <c r="D15" s="28"/>
      <c r="E15" s="46">
        <v>1360000</v>
      </c>
    </row>
    <row r="16" spans="2:5" ht="15.6" x14ac:dyDescent="0.3">
      <c r="B16" s="32" t="s">
        <v>108</v>
      </c>
      <c r="C16" s="34">
        <v>0.14000000000000001</v>
      </c>
      <c r="D16" s="28"/>
      <c r="E16" s="47">
        <v>0.14000000000000001</v>
      </c>
    </row>
    <row r="17" spans="2:6" ht="15.6" x14ac:dyDescent="0.3">
      <c r="B17" s="32" t="s">
        <v>109</v>
      </c>
      <c r="C17" s="34">
        <v>0.18</v>
      </c>
      <c r="D17" s="28"/>
      <c r="E17" s="47">
        <v>0.18</v>
      </c>
    </row>
    <row r="18" spans="2:6" x14ac:dyDescent="0.3">
      <c r="B18" s="32"/>
      <c r="C18" s="39"/>
      <c r="D18" s="20"/>
      <c r="E18" s="20"/>
      <c r="F18" s="20"/>
    </row>
    <row r="19" spans="2:6" ht="28.8" x14ac:dyDescent="0.3">
      <c r="B19" s="35" t="s">
        <v>113</v>
      </c>
      <c r="C19" s="35" t="s">
        <v>114</v>
      </c>
      <c r="D19" s="35" t="s">
        <v>112</v>
      </c>
      <c r="E19" s="37" t="s">
        <v>137</v>
      </c>
      <c r="F19" s="37" t="s">
        <v>115</v>
      </c>
    </row>
    <row r="20" spans="2:6" x14ac:dyDescent="0.3">
      <c r="B20" s="36" t="s">
        <v>136</v>
      </c>
      <c r="C20" s="57"/>
      <c r="D20" s="61"/>
      <c r="E20" s="62"/>
      <c r="F20" s="85"/>
    </row>
    <row r="21" spans="2:6" x14ac:dyDescent="0.3">
      <c r="B21" s="36" t="s">
        <v>107</v>
      </c>
      <c r="C21" s="57"/>
      <c r="D21" s="61"/>
      <c r="E21" s="62"/>
      <c r="F21" s="86"/>
    </row>
    <row r="22" spans="2:6" x14ac:dyDescent="0.3">
      <c r="B22" s="36" t="s">
        <v>138</v>
      </c>
      <c r="C22" s="58"/>
      <c r="D22" s="38"/>
      <c r="E22" s="79" t="s">
        <v>111</v>
      </c>
      <c r="F22" s="61"/>
    </row>
    <row r="24" spans="2:6" x14ac:dyDescent="0.3">
      <c r="B24" s="36" t="s">
        <v>118</v>
      </c>
      <c r="C24" s="59"/>
    </row>
    <row r="25" spans="2:6" x14ac:dyDescent="0.3">
      <c r="B25" s="36" t="s">
        <v>110</v>
      </c>
      <c r="C25" s="57"/>
    </row>
    <row r="26" spans="2:6" x14ac:dyDescent="0.3">
      <c r="B26" s="36" t="s">
        <v>111</v>
      </c>
      <c r="C26" s="60"/>
    </row>
    <row r="27" spans="2:6" x14ac:dyDescent="0.3">
      <c r="B27" s="36" t="s">
        <v>100</v>
      </c>
      <c r="C27" s="57"/>
    </row>
    <row r="29" spans="2:6" ht="15" thickBot="1" x14ac:dyDescent="0.35">
      <c r="B29" s="40" t="s">
        <v>119</v>
      </c>
    </row>
    <row r="30" spans="2:6" x14ac:dyDescent="0.3">
      <c r="B30" s="101"/>
      <c r="C30" s="102"/>
      <c r="D30" s="102"/>
      <c r="E30" s="103"/>
    </row>
    <row r="31" spans="2:6" x14ac:dyDescent="0.3">
      <c r="B31" s="104"/>
      <c r="C31" s="105"/>
      <c r="D31" s="105"/>
      <c r="E31" s="106"/>
    </row>
    <row r="32" spans="2:6" x14ac:dyDescent="0.3">
      <c r="B32" s="104"/>
      <c r="C32" s="105"/>
      <c r="D32" s="105"/>
      <c r="E32" s="106"/>
    </row>
    <row r="33" spans="2:10" x14ac:dyDescent="0.3">
      <c r="B33" s="104"/>
      <c r="C33" s="105"/>
      <c r="D33" s="105"/>
      <c r="E33" s="106"/>
    </row>
    <row r="34" spans="2:10" ht="15" thickBot="1" x14ac:dyDescent="0.35">
      <c r="B34" s="107"/>
      <c r="C34" s="108"/>
      <c r="D34" s="108"/>
      <c r="E34" s="109"/>
    </row>
    <row r="35" spans="2:10" x14ac:dyDescent="0.3">
      <c r="B35" s="41"/>
      <c r="C35" s="41"/>
      <c r="D35" s="41"/>
      <c r="E35" s="41"/>
    </row>
    <row r="36" spans="2:10" x14ac:dyDescent="0.3">
      <c r="B36" s="41"/>
      <c r="C36" s="41"/>
      <c r="D36" s="41"/>
      <c r="E36" s="41"/>
    </row>
    <row r="37" spans="2:10" x14ac:dyDescent="0.3">
      <c r="B37" s="1" t="s">
        <v>121</v>
      </c>
    </row>
    <row r="38" spans="2:10" x14ac:dyDescent="0.3">
      <c r="B38" s="48"/>
      <c r="C38" s="48"/>
      <c r="D38" s="48"/>
      <c r="E38" s="48"/>
      <c r="F38" s="48"/>
      <c r="G38" s="48"/>
      <c r="H38" s="48"/>
      <c r="I38" s="48"/>
      <c r="J38" s="48"/>
    </row>
    <row r="39" spans="2:10" x14ac:dyDescent="0.3">
      <c r="B39" s="48"/>
      <c r="C39" s="48"/>
      <c r="D39" s="48"/>
      <c r="E39" s="48"/>
      <c r="F39" s="48"/>
      <c r="G39" s="48"/>
      <c r="H39" s="48"/>
      <c r="I39" s="48"/>
      <c r="J39" s="48"/>
    </row>
    <row r="40" spans="2:10" x14ac:dyDescent="0.3">
      <c r="B40" s="48"/>
      <c r="C40" s="48"/>
      <c r="D40" s="48"/>
      <c r="E40" s="48"/>
      <c r="F40" s="48"/>
      <c r="G40" s="48"/>
      <c r="H40" s="48"/>
      <c r="I40" s="48"/>
      <c r="J40" s="48"/>
    </row>
    <row r="41" spans="2:10" x14ac:dyDescent="0.3">
      <c r="B41" s="48"/>
      <c r="C41" s="48"/>
      <c r="D41" s="48"/>
      <c r="E41" s="48"/>
      <c r="F41" s="48"/>
      <c r="G41" s="48"/>
      <c r="H41" s="48"/>
      <c r="I41" s="48"/>
      <c r="J41" s="48"/>
    </row>
    <row r="42" spans="2:10" x14ac:dyDescent="0.3">
      <c r="B42" s="48"/>
      <c r="C42" s="48"/>
      <c r="D42" s="48"/>
      <c r="E42" s="48"/>
      <c r="F42" s="48"/>
      <c r="G42" s="48"/>
      <c r="H42" s="48"/>
      <c r="I42" s="48"/>
      <c r="J42" s="48"/>
    </row>
    <row r="43" spans="2:10" x14ac:dyDescent="0.3">
      <c r="B43" s="48"/>
      <c r="C43" s="48"/>
      <c r="D43" s="48"/>
      <c r="E43" s="48"/>
      <c r="F43" s="48"/>
      <c r="G43" s="48"/>
      <c r="H43" s="48"/>
      <c r="I43" s="48"/>
      <c r="J43" s="48"/>
    </row>
    <row r="44" spans="2:10" x14ac:dyDescent="0.3">
      <c r="B44" s="48"/>
      <c r="C44" s="48"/>
      <c r="D44" s="48"/>
      <c r="E44" s="48"/>
      <c r="F44" s="48"/>
      <c r="G44" s="48"/>
      <c r="H44" s="48"/>
      <c r="I44" s="48"/>
      <c r="J44" s="48"/>
    </row>
    <row r="45" spans="2:10" x14ac:dyDescent="0.3">
      <c r="B45" s="48"/>
      <c r="C45" s="48"/>
      <c r="D45" s="48"/>
      <c r="E45" s="48"/>
      <c r="F45" s="48"/>
      <c r="G45" s="48"/>
      <c r="H45" s="48"/>
      <c r="I45" s="48"/>
      <c r="J45" s="48"/>
    </row>
    <row r="46" spans="2:10" x14ac:dyDescent="0.3">
      <c r="B46" s="48"/>
      <c r="C46" s="48"/>
      <c r="D46" s="48"/>
      <c r="E46" s="48"/>
      <c r="F46" s="48"/>
      <c r="G46" s="48"/>
      <c r="H46" s="48"/>
      <c r="I46" s="48"/>
      <c r="J46" s="48"/>
    </row>
    <row r="47" spans="2:10" x14ac:dyDescent="0.3">
      <c r="B47" s="48"/>
      <c r="C47" s="48"/>
      <c r="D47" s="48"/>
      <c r="E47" s="48"/>
      <c r="F47" s="48"/>
      <c r="G47" s="48"/>
      <c r="H47" s="48"/>
      <c r="I47" s="48"/>
      <c r="J47" s="48"/>
    </row>
    <row r="48" spans="2:10" x14ac:dyDescent="0.3">
      <c r="B48" s="48"/>
      <c r="C48" s="48"/>
      <c r="D48" s="48"/>
      <c r="E48" s="48"/>
      <c r="F48" s="48"/>
      <c r="G48" s="48"/>
      <c r="H48" s="48"/>
      <c r="I48" s="48"/>
      <c r="J48" s="48"/>
    </row>
  </sheetData>
  <mergeCells count="2">
    <mergeCell ref="B5:D5"/>
    <mergeCell ref="B30:E3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 1</vt:lpstr>
      <vt:lpstr>Pre 2</vt:lpstr>
      <vt:lpstr>Pre 3</vt:lpstr>
      <vt:lpstr>Pre 4</vt:lpstr>
      <vt:lpstr>Pre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CASTELLS</dc:creator>
  <cp:lastModifiedBy>CESAR CASTELLS</cp:lastModifiedBy>
  <dcterms:created xsi:type="dcterms:W3CDTF">2014-03-20T00:08:46Z</dcterms:created>
  <dcterms:modified xsi:type="dcterms:W3CDTF">2014-11-22T14:18:19Z</dcterms:modified>
</cp:coreProperties>
</file>